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nce.bigot\OneDrive - 上海法国外籍人员子女学校\文档\Enseignement2020-2021\Education-NASA\"/>
    </mc:Choice>
  </mc:AlternateContent>
  <xr:revisionPtr revIDLastSave="0" documentId="8_{6C8E60E6-3189-49AB-9B2F-533E4001198D}" xr6:coauthVersionLast="46" xr6:coauthVersionMax="46" xr10:uidLastSave="{00000000-0000-0000-0000-000000000000}"/>
  <bookViews>
    <workbookView xWindow="0" yWindow="1950" windowWidth="20490" windowHeight="9045" xr2:uid="{A3C9712D-E83D-8240-8EA3-AAA529F03945}"/>
  </bookViews>
  <sheets>
    <sheet name="Dat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41" i="1" s="1"/>
  <c r="N35" i="1"/>
  <c r="N36" i="1"/>
  <c r="I36" i="1"/>
  <c r="R27" i="1"/>
  <c r="R23" i="1"/>
  <c r="R22" i="1"/>
  <c r="R20" i="1"/>
  <c r="R19" i="1"/>
  <c r="R18" i="1"/>
  <c r="R16" i="1"/>
  <c r="R15" i="1"/>
  <c r="R14" i="1"/>
  <c r="R12" i="1"/>
  <c r="R11" i="1"/>
  <c r="R10" i="1"/>
  <c r="R8" i="1"/>
  <c r="R7" i="1"/>
  <c r="I7" i="1"/>
  <c r="I10" i="1"/>
  <c r="I12" i="1" s="1"/>
  <c r="R24" i="1" s="1"/>
  <c r="R25" i="1" l="1"/>
  <c r="R26" i="1"/>
  <c r="S10" i="1"/>
  <c r="S11" i="1"/>
  <c r="S8" i="1"/>
  <c r="S23" i="1"/>
  <c r="R9" i="1"/>
  <c r="R13" i="1"/>
  <c r="R17" i="1"/>
  <c r="S17" i="1" s="1"/>
  <c r="R21" i="1"/>
  <c r="O35" i="1"/>
  <c r="O36" i="1"/>
  <c r="I40" i="1"/>
  <c r="M26" i="1"/>
  <c r="M12" i="1"/>
  <c r="M25" i="1"/>
  <c r="M24" i="1"/>
  <c r="M23" i="1"/>
  <c r="M11" i="1"/>
  <c r="M10" i="1"/>
  <c r="M9" i="1"/>
  <c r="M8" i="1"/>
  <c r="M7" i="1"/>
  <c r="O7" i="1"/>
  <c r="P7" i="1" s="1"/>
  <c r="O18" i="1"/>
  <c r="P18" i="1" s="1"/>
  <c r="O17" i="1"/>
  <c r="P17" i="1" s="1"/>
  <c r="M27" i="1"/>
  <c r="M15" i="1"/>
  <c r="O16" i="1"/>
  <c r="P16" i="1" s="1"/>
  <c r="M14" i="1"/>
  <c r="O27" i="1"/>
  <c r="P27" i="1" s="1"/>
  <c r="M13" i="1"/>
  <c r="M22" i="1"/>
  <c r="M21" i="1"/>
  <c r="M20" i="1"/>
  <c r="M19" i="1"/>
  <c r="M18" i="1"/>
  <c r="M17" i="1"/>
  <c r="M16" i="1"/>
  <c r="I11" i="1"/>
  <c r="O19" i="1"/>
  <c r="P19" i="1" s="1"/>
  <c r="O8" i="1"/>
  <c r="P8" i="1" s="1"/>
  <c r="O20" i="1"/>
  <c r="P20" i="1" s="1"/>
  <c r="O9" i="1"/>
  <c r="P9" i="1" s="1"/>
  <c r="O21" i="1"/>
  <c r="O10" i="1"/>
  <c r="P10" i="1" s="1"/>
  <c r="O22" i="1"/>
  <c r="P22" i="1" s="1"/>
  <c r="O23" i="1"/>
  <c r="P23" i="1" s="1"/>
  <c r="O24" i="1"/>
  <c r="P24" i="1" s="1"/>
  <c r="O12" i="1"/>
  <c r="P12" i="1" s="1"/>
  <c r="O13" i="1"/>
  <c r="P13" i="1" s="1"/>
  <c r="O25" i="1"/>
  <c r="P25" i="1" s="1"/>
  <c r="O14" i="1"/>
  <c r="P14" i="1" s="1"/>
  <c r="O26" i="1"/>
  <c r="P26" i="1" s="1"/>
  <c r="O11" i="1"/>
  <c r="P11" i="1" s="1"/>
  <c r="O15" i="1"/>
  <c r="P15" i="1" s="1"/>
  <c r="S13" i="1" l="1"/>
  <c r="S20" i="1"/>
  <c r="S22" i="1"/>
  <c r="S7" i="1"/>
  <c r="S26" i="1"/>
  <c r="S9" i="1"/>
  <c r="S16" i="1"/>
  <c r="S19" i="1"/>
  <c r="S18" i="1"/>
  <c r="S25" i="1"/>
  <c r="P21" i="1"/>
  <c r="S21" i="1"/>
  <c r="S27" i="1"/>
  <c r="S12" i="1"/>
  <c r="S15" i="1"/>
  <c r="S14" i="1"/>
  <c r="S24" i="1"/>
</calcChain>
</file>

<file path=xl/sharedStrings.xml><?xml version="1.0" encoding="utf-8"?>
<sst xmlns="http://schemas.openxmlformats.org/spreadsheetml/2006/main" count="44" uniqueCount="31">
  <si>
    <t>Profondeur (m)</t>
  </si>
  <si>
    <t>Position (m)</t>
  </si>
  <si>
    <t>c (m/s)</t>
  </si>
  <si>
    <t>A</t>
  </si>
  <si>
    <t>B</t>
  </si>
  <si>
    <t>C</t>
  </si>
  <si>
    <t>D</t>
  </si>
  <si>
    <t>E</t>
  </si>
  <si>
    <t>F</t>
  </si>
  <si>
    <r>
      <t>l (</t>
    </r>
    <r>
      <rPr>
        <sz val="12"/>
        <color theme="1"/>
        <rFont val="Calibri"/>
        <family val="2"/>
      </rPr>
      <t>m)</t>
    </r>
  </si>
  <si>
    <t>f (Hz)</t>
  </si>
  <si>
    <t>v (m/s)</t>
  </si>
  <si>
    <r>
      <t>t</t>
    </r>
    <r>
      <rPr>
        <b/>
        <vertAlign val="subscript"/>
        <sz val="12"/>
        <color theme="1"/>
        <rFont val="Calibri (Body)"/>
      </rPr>
      <t>1</t>
    </r>
    <r>
      <rPr>
        <b/>
        <sz val="12"/>
        <color theme="1"/>
        <rFont val="Calibri"/>
        <family val="2"/>
        <scheme val="minor"/>
      </rPr>
      <t xml:space="preserve"> (s)</t>
    </r>
  </si>
  <si>
    <r>
      <t>t</t>
    </r>
    <r>
      <rPr>
        <b/>
        <vertAlign val="subscript"/>
        <sz val="12"/>
        <color theme="1"/>
        <rFont val="Calibri (Body)"/>
      </rPr>
      <t>2</t>
    </r>
    <r>
      <rPr>
        <b/>
        <sz val="12"/>
        <color theme="1"/>
        <rFont val="Calibri"/>
        <family val="2"/>
        <scheme val="minor"/>
      </rPr>
      <t>(s)</t>
    </r>
  </si>
  <si>
    <t xml:space="preserve"> Erreur %</t>
  </si>
  <si>
    <t>n (-)</t>
  </si>
  <si>
    <r>
      <t>e</t>
    </r>
    <r>
      <rPr>
        <vertAlign val="subscript"/>
        <sz val="12"/>
        <color theme="1"/>
        <rFont val="Calibri"/>
        <family val="2"/>
      </rPr>
      <t>r</t>
    </r>
    <r>
      <rPr>
        <sz val="12"/>
        <color theme="1"/>
        <rFont val="Calibri"/>
        <family val="2"/>
      </rPr>
      <t xml:space="preserve"> (-)</t>
    </r>
  </si>
  <si>
    <t>X (m)</t>
  </si>
  <si>
    <t>Y (m)</t>
  </si>
  <si>
    <t xml:space="preserve">Cible </t>
  </si>
  <si>
    <t>Distance S/C (m)</t>
  </si>
  <si>
    <t>t (s)</t>
  </si>
  <si>
    <t>S1</t>
  </si>
  <si>
    <t>S2</t>
  </si>
  <si>
    <t>ACTIVITÉ 1</t>
  </si>
  <si>
    <t>ACTIVITÉ 2</t>
  </si>
  <si>
    <t>G</t>
  </si>
  <si>
    <t>H</t>
  </si>
  <si>
    <t>I</t>
  </si>
  <si>
    <t>Détermination du temps depuis la lecture graphique et erreur associée sur la profondeur</t>
  </si>
  <si>
    <t>Détermination du temps théorique depuis les profondeurs théoriques puis calcul de la profondeur en diminuant la précision du 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</si>
</sst>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E+00"/>
    <numFmt numFmtId="165" formatCode="0.000E+00"/>
    <numFmt numFmtId="166" formatCode="0.000%"/>
  </numFmts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charset val="2"/>
    </font>
    <font>
      <sz val="12"/>
      <color theme="1"/>
      <name val="Calibri"/>
      <family val="2"/>
    </font>
    <font>
      <vertAlign val="subscript"/>
      <sz val="12"/>
      <color theme="1"/>
      <name val="Calibri"/>
      <family val="2"/>
    </font>
    <font>
      <b/>
      <vertAlign val="subscript"/>
      <sz val="12"/>
      <color theme="1"/>
      <name val="Calibri (Body)"/>
    </font>
    <font>
      <b/>
      <sz val="1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16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1" fontId="0" fillId="0" borderId="10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1" fontId="0" fillId="0" borderId="16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1" fontId="0" fillId="0" borderId="21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0" xfId="0" applyNumberFormat="1" applyBorder="1"/>
    <xf numFmtId="0" fontId="0" fillId="0" borderId="15" xfId="0" applyBorder="1"/>
    <xf numFmtId="164" fontId="0" fillId="0" borderId="17" xfId="0" applyNumberFormat="1" applyBorder="1"/>
    <xf numFmtId="0" fontId="0" fillId="0" borderId="18" xfId="0" applyBorder="1"/>
    <xf numFmtId="11" fontId="0" fillId="0" borderId="19" xfId="0" applyNumberFormat="1" applyBorder="1"/>
    <xf numFmtId="0" fontId="2" fillId="0" borderId="20" xfId="0" applyFont="1" applyBorder="1"/>
    <xf numFmtId="164" fontId="0" fillId="0" borderId="22" xfId="0" applyNumberFormat="1" applyBorder="1"/>
    <xf numFmtId="0" fontId="2" fillId="0" borderId="15" xfId="0" applyFont="1" applyBorder="1"/>
    <xf numFmtId="0" fontId="0" fillId="0" borderId="17" xfId="0" applyBorder="1"/>
    <xf numFmtId="0" fontId="0" fillId="0" borderId="19" xfId="0" applyBorder="1"/>
    <xf numFmtId="0" fontId="2" fillId="0" borderId="18" xfId="0" applyFont="1" applyBorder="1"/>
    <xf numFmtId="164" fontId="0" fillId="0" borderId="19" xfId="0" applyNumberFormat="1" applyBorder="1"/>
    <xf numFmtId="0" fontId="0" fillId="0" borderId="20" xfId="0" applyBorder="1"/>
    <xf numFmtId="0" fontId="6" fillId="0" borderId="25" xfId="0" applyFont="1" applyBorder="1" applyAlignment="1">
      <alignment horizontal="center"/>
    </xf>
    <xf numFmtId="165" fontId="0" fillId="0" borderId="10" xfId="0" applyNumberFormat="1" applyBorder="1"/>
    <xf numFmtId="0" fontId="0" fillId="0" borderId="21" xfId="0" applyBorder="1"/>
    <xf numFmtId="0" fontId="0" fillId="0" borderId="22" xfId="0" applyBorder="1"/>
    <xf numFmtId="0" fontId="0" fillId="0" borderId="11" xfId="0" applyBorder="1"/>
    <xf numFmtId="165" fontId="0" fillId="0" borderId="11" xfId="0" applyNumberFormat="1" applyBorder="1"/>
    <xf numFmtId="164" fontId="0" fillId="0" borderId="11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" fillId="2" borderId="1" xfId="0" applyFont="1" applyFill="1" applyBorder="1"/>
    <xf numFmtId="2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2" fontId="0" fillId="0" borderId="8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5" fontId="0" fillId="0" borderId="26" xfId="0" applyNumberFormat="1" applyBorder="1"/>
    <xf numFmtId="165" fontId="0" fillId="0" borderId="19" xfId="0" applyNumberFormat="1" applyBorder="1"/>
    <xf numFmtId="165" fontId="0" fillId="0" borderId="10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7A9E1-AD46-D14D-BC20-239397F4FACA}">
  <dimension ref="G1:T42"/>
  <sheetViews>
    <sheetView tabSelected="1" topLeftCell="F31" zoomScaleNormal="100" workbookViewId="0">
      <selection activeCell="L43" sqref="L43"/>
    </sheetView>
  </sheetViews>
  <sheetFormatPr baseColWidth="10" defaultRowHeight="15.75"/>
  <cols>
    <col min="7" max="7" width="14.625" bestFit="1" customWidth="1"/>
    <col min="8" max="9" width="13.625" bestFit="1" customWidth="1"/>
    <col min="10" max="10" width="13.375" bestFit="1" customWidth="1"/>
    <col min="12" max="12" width="13.625" bestFit="1" customWidth="1"/>
    <col min="13" max="14" width="13.375" bestFit="1" customWidth="1"/>
    <col min="15" max="16" width="13.875" bestFit="1" customWidth="1"/>
    <col min="17" max="17" width="13.375" bestFit="1" customWidth="1"/>
    <col min="18" max="18" width="13.625" bestFit="1" customWidth="1"/>
    <col min="19" max="19" width="16.375" bestFit="1" customWidth="1"/>
  </cols>
  <sheetData>
    <row r="1" spans="7:20" ht="16.5" thickBot="1"/>
    <row r="2" spans="7:20" ht="16.5" thickBot="1"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68"/>
    </row>
    <row r="3" spans="7:20" ht="17.100000000000001" customHeight="1" thickBot="1">
      <c r="G3" s="3"/>
      <c r="H3" s="65" t="s">
        <v>24</v>
      </c>
      <c r="I3" s="4"/>
      <c r="J3" s="4"/>
      <c r="K3" s="4"/>
      <c r="L3" s="77" t="s">
        <v>30</v>
      </c>
      <c r="M3" s="78"/>
      <c r="N3" s="78"/>
      <c r="O3" s="78"/>
      <c r="P3" s="79"/>
      <c r="Q3" s="77" t="s">
        <v>29</v>
      </c>
      <c r="R3" s="78"/>
      <c r="S3" s="79"/>
      <c r="T3" s="69"/>
    </row>
    <row r="4" spans="7:20" ht="15.95" customHeight="1" thickBot="1">
      <c r="G4" s="3"/>
      <c r="H4" s="4"/>
      <c r="I4" s="4"/>
      <c r="J4" s="4"/>
      <c r="K4" s="4"/>
      <c r="L4" s="80"/>
      <c r="M4" s="81"/>
      <c r="N4" s="81"/>
      <c r="O4" s="81"/>
      <c r="P4" s="82"/>
      <c r="Q4" s="80"/>
      <c r="R4" s="81"/>
      <c r="S4" s="82"/>
      <c r="T4" s="69"/>
    </row>
    <row r="5" spans="7:20" ht="16.5" thickBot="1">
      <c r="G5" s="3"/>
      <c r="H5" s="39" t="s">
        <v>2</v>
      </c>
      <c r="I5" s="40">
        <v>299000000</v>
      </c>
      <c r="J5" s="4"/>
      <c r="K5" s="35" t="s">
        <v>3</v>
      </c>
      <c r="L5" s="36" t="s">
        <v>4</v>
      </c>
      <c r="M5" s="36" t="s">
        <v>5</v>
      </c>
      <c r="N5" s="36" t="s">
        <v>6</v>
      </c>
      <c r="O5" s="36" t="s">
        <v>7</v>
      </c>
      <c r="P5" s="37" t="s">
        <v>8</v>
      </c>
      <c r="Q5" s="36" t="s">
        <v>26</v>
      </c>
      <c r="R5" s="36" t="s">
        <v>27</v>
      </c>
      <c r="S5" s="37" t="s">
        <v>28</v>
      </c>
      <c r="T5" s="69"/>
    </row>
    <row r="6" spans="7:20" ht="19.5" thickBot="1">
      <c r="G6" s="3"/>
      <c r="H6" s="41" t="s">
        <v>10</v>
      </c>
      <c r="I6" s="42">
        <v>675000000</v>
      </c>
      <c r="J6" s="4"/>
      <c r="K6" s="32" t="s">
        <v>1</v>
      </c>
      <c r="L6" s="33" t="s">
        <v>0</v>
      </c>
      <c r="M6" s="33" t="s">
        <v>12</v>
      </c>
      <c r="N6" s="33" t="s">
        <v>13</v>
      </c>
      <c r="O6" s="33" t="s">
        <v>0</v>
      </c>
      <c r="P6" s="51" t="s">
        <v>14</v>
      </c>
      <c r="Q6" s="33" t="s">
        <v>13</v>
      </c>
      <c r="R6" s="33" t="s">
        <v>0</v>
      </c>
      <c r="S6" s="51" t="s">
        <v>14</v>
      </c>
      <c r="T6" s="69"/>
    </row>
    <row r="7" spans="7:20" ht="16.5" thickBot="1">
      <c r="G7" s="3"/>
      <c r="H7" s="43" t="s">
        <v>9</v>
      </c>
      <c r="I7" s="44">
        <f>I5/I6</f>
        <v>0.44296296296296295</v>
      </c>
      <c r="J7" s="4"/>
      <c r="K7" s="17">
        <v>0</v>
      </c>
      <c r="L7" s="18">
        <v>0.6</v>
      </c>
      <c r="M7" s="19">
        <f t="shared" ref="M7:M27" si="0">2*L7/$I$12</f>
        <v>1.2691415358535303E-8</v>
      </c>
      <c r="N7" s="20">
        <v>1.269E-8</v>
      </c>
      <c r="O7" s="29">
        <f t="shared" ref="O7:O27" si="1">0.5*$I$12*N7</f>
        <v>0.59993308743767404</v>
      </c>
      <c r="P7" s="21">
        <f t="shared" ref="P7:P27" si="2">ABS(L7-O7)/L7</f>
        <v>1.1152093720989686E-4</v>
      </c>
      <c r="Q7" s="20">
        <v>1.3000000000000001E-8</v>
      </c>
      <c r="R7" s="29">
        <f t="shared" ref="R7:R27" si="3">0.5*$I$12*Q7</f>
        <v>0.61458866325372452</v>
      </c>
      <c r="S7" s="21">
        <f t="shared" ref="S7:S27" si="4">ABS(O7-R7)/O7</f>
        <v>2.4428684003152304E-2</v>
      </c>
      <c r="T7" s="69"/>
    </row>
    <row r="8" spans="7:20" ht="16.5" thickBot="1">
      <c r="G8" s="3"/>
      <c r="H8" s="4"/>
      <c r="I8" s="4"/>
      <c r="J8" s="4"/>
      <c r="K8" s="22">
        <v>1</v>
      </c>
      <c r="L8" s="14">
        <v>0.9</v>
      </c>
      <c r="M8" s="15">
        <f t="shared" si="0"/>
        <v>1.9037123037802955E-8</v>
      </c>
      <c r="N8" s="16">
        <v>1.904E-8</v>
      </c>
      <c r="O8" s="30">
        <f t="shared" si="1"/>
        <v>0.90013601141160871</v>
      </c>
      <c r="P8" s="23">
        <f t="shared" si="2"/>
        <v>1.5112379067631446E-4</v>
      </c>
      <c r="Q8" s="16">
        <v>1.904E-8</v>
      </c>
      <c r="R8" s="30">
        <f t="shared" si="3"/>
        <v>0.90013601141160871</v>
      </c>
      <c r="S8" s="23">
        <f t="shared" si="4"/>
        <v>0</v>
      </c>
      <c r="T8" s="69"/>
    </row>
    <row r="9" spans="7:20" ht="18.75">
      <c r="G9" s="3"/>
      <c r="H9" s="45" t="s">
        <v>16</v>
      </c>
      <c r="I9" s="46">
        <v>10</v>
      </c>
      <c r="J9" s="4"/>
      <c r="K9" s="22">
        <v>2</v>
      </c>
      <c r="L9" s="14">
        <v>1.25</v>
      </c>
      <c r="M9" s="15">
        <f t="shared" si="0"/>
        <v>2.6440448663615216E-8</v>
      </c>
      <c r="N9" s="16">
        <v>2.6440000000000001E-8</v>
      </c>
      <c r="O9" s="30">
        <f t="shared" si="1"/>
        <v>1.2499787889560365</v>
      </c>
      <c r="P9" s="23">
        <f t="shared" si="2"/>
        <v>1.6968835170771968E-5</v>
      </c>
      <c r="Q9" s="16">
        <v>2.6000000000000001E-8</v>
      </c>
      <c r="R9" s="30">
        <f t="shared" si="3"/>
        <v>1.229177326507449</v>
      </c>
      <c r="S9" s="23">
        <f t="shared" si="4"/>
        <v>1.6641452344931838E-2</v>
      </c>
      <c r="T9" s="69"/>
    </row>
    <row r="10" spans="7:20">
      <c r="G10" s="3"/>
      <c r="H10" s="41" t="s">
        <v>15</v>
      </c>
      <c r="I10" s="47">
        <f>SQRT(I9)</f>
        <v>3.1622776601683795</v>
      </c>
      <c r="J10" s="4"/>
      <c r="K10" s="22">
        <v>3</v>
      </c>
      <c r="L10" s="14">
        <v>1.75</v>
      </c>
      <c r="M10" s="15">
        <f t="shared" si="0"/>
        <v>3.7016628129061299E-8</v>
      </c>
      <c r="N10" s="16">
        <v>3.7020000000000003E-8</v>
      </c>
      <c r="O10" s="30">
        <f t="shared" si="1"/>
        <v>1.7501594087425294</v>
      </c>
      <c r="P10" s="23">
        <f t="shared" si="2"/>
        <v>9.1090710016799339E-5</v>
      </c>
      <c r="Q10" s="16">
        <v>3.7020000000000003E-8</v>
      </c>
      <c r="R10" s="30">
        <f t="shared" si="3"/>
        <v>1.7501594087425294</v>
      </c>
      <c r="S10" s="23">
        <f t="shared" si="4"/>
        <v>0</v>
      </c>
      <c r="T10" s="69"/>
    </row>
    <row r="11" spans="7:20">
      <c r="G11" s="3"/>
      <c r="H11" s="48" t="s">
        <v>9</v>
      </c>
      <c r="I11" s="49">
        <f>I7/I10</f>
        <v>0.14007718820597709</v>
      </c>
      <c r="J11" s="4"/>
      <c r="K11" s="22">
        <v>4</v>
      </c>
      <c r="L11" s="14">
        <v>2.25</v>
      </c>
      <c r="M11" s="15">
        <f t="shared" si="0"/>
        <v>4.7592807594507388E-8</v>
      </c>
      <c r="N11" s="16">
        <v>4.7589999999999998E-8</v>
      </c>
      <c r="O11" s="30">
        <f t="shared" si="1"/>
        <v>2.2498672680188267</v>
      </c>
      <c r="P11" s="23">
        <f t="shared" si="2"/>
        <v>5.8991991632555913E-5</v>
      </c>
      <c r="Q11" s="16">
        <v>4.6999999999999997E-8</v>
      </c>
      <c r="R11" s="30">
        <f t="shared" si="3"/>
        <v>2.2219743979173114</v>
      </c>
      <c r="S11" s="23">
        <f t="shared" si="4"/>
        <v>1.2397562513133066E-2</v>
      </c>
      <c r="T11" s="69"/>
    </row>
    <row r="12" spans="7:20" ht="16.5" thickBot="1">
      <c r="G12" s="3"/>
      <c r="H12" s="50" t="s">
        <v>11</v>
      </c>
      <c r="I12" s="44">
        <f>I5/I10</f>
        <v>94552102.039034531</v>
      </c>
      <c r="J12" s="4"/>
      <c r="K12" s="22">
        <v>5</v>
      </c>
      <c r="L12" s="14">
        <v>2.75</v>
      </c>
      <c r="M12" s="15">
        <f t="shared" si="0"/>
        <v>5.8168987059953471E-8</v>
      </c>
      <c r="N12" s="16">
        <v>5.8169999999999997E-8</v>
      </c>
      <c r="O12" s="30">
        <f t="shared" si="1"/>
        <v>2.7500478878053194</v>
      </c>
      <c r="P12" s="23">
        <f t="shared" si="2"/>
        <v>1.7413747388869442E-5</v>
      </c>
      <c r="Q12" s="16">
        <v>5.8000000000000003E-8</v>
      </c>
      <c r="R12" s="30">
        <f t="shared" si="3"/>
        <v>2.7420109591320014</v>
      </c>
      <c r="S12" s="23">
        <f t="shared" si="4"/>
        <v>2.922468626439753E-3</v>
      </c>
      <c r="T12" s="69"/>
    </row>
    <row r="13" spans="7:20">
      <c r="G13" s="3"/>
      <c r="H13" s="4"/>
      <c r="I13" s="4"/>
      <c r="J13" s="4"/>
      <c r="K13" s="22">
        <v>6</v>
      </c>
      <c r="L13" s="14">
        <v>3.25</v>
      </c>
      <c r="M13" s="15">
        <f t="shared" si="0"/>
        <v>6.874516652539956E-8</v>
      </c>
      <c r="N13" s="16">
        <v>6.8750000000000004E-8</v>
      </c>
      <c r="O13" s="30">
        <f t="shared" si="1"/>
        <v>3.250228507591812</v>
      </c>
      <c r="P13" s="23">
        <f t="shared" si="2"/>
        <v>7.0310028249856226E-5</v>
      </c>
      <c r="Q13" s="16">
        <v>6.8999999999999996E-8</v>
      </c>
      <c r="R13" s="30">
        <f t="shared" si="3"/>
        <v>3.262047520346691</v>
      </c>
      <c r="S13" s="23">
        <f t="shared" si="4"/>
        <v>3.6363636363635249E-3</v>
      </c>
      <c r="T13" s="69"/>
    </row>
    <row r="14" spans="7:20">
      <c r="G14" s="3"/>
      <c r="H14" s="4"/>
      <c r="I14" s="4"/>
      <c r="J14" s="4"/>
      <c r="K14" s="22">
        <v>7</v>
      </c>
      <c r="L14" s="14">
        <v>4</v>
      </c>
      <c r="M14" s="15">
        <f t="shared" si="0"/>
        <v>8.4609435723568687E-8</v>
      </c>
      <c r="N14" s="16">
        <v>8.4610000000000001E-8</v>
      </c>
      <c r="O14" s="30">
        <f t="shared" si="1"/>
        <v>4.0000266767613555</v>
      </c>
      <c r="P14" s="23">
        <f t="shared" si="2"/>
        <v>6.6691903388704787E-6</v>
      </c>
      <c r="Q14" s="16">
        <v>8.3999999999999998E-8</v>
      </c>
      <c r="R14" s="30">
        <f t="shared" si="3"/>
        <v>3.97118828563945</v>
      </c>
      <c r="S14" s="23">
        <f t="shared" si="4"/>
        <v>7.209549698617165E-3</v>
      </c>
      <c r="T14" s="69"/>
    </row>
    <row r="15" spans="7:20">
      <c r="G15" s="3"/>
      <c r="H15" s="4"/>
      <c r="I15" s="4"/>
      <c r="J15" s="4"/>
      <c r="K15" s="22">
        <v>8</v>
      </c>
      <c r="L15" s="14">
        <v>4.5</v>
      </c>
      <c r="M15" s="15">
        <f t="shared" si="0"/>
        <v>9.5185615189014776E-8</v>
      </c>
      <c r="N15" s="16">
        <v>9.5189999999999994E-8</v>
      </c>
      <c r="O15" s="30">
        <f t="shared" si="1"/>
        <v>4.5002072965478481</v>
      </c>
      <c r="P15" s="23">
        <f t="shared" si="2"/>
        <v>4.6065899521805261E-5</v>
      </c>
      <c r="Q15" s="16">
        <v>9.5000000000000004E-8</v>
      </c>
      <c r="R15" s="30">
        <f t="shared" si="3"/>
        <v>4.4912248468541405</v>
      </c>
      <c r="S15" s="23">
        <f t="shared" si="4"/>
        <v>1.9960079840317963E-3</v>
      </c>
      <c r="T15" s="69"/>
    </row>
    <row r="16" spans="7:20">
      <c r="G16" s="3"/>
      <c r="H16" s="4"/>
      <c r="I16" s="4"/>
      <c r="J16" s="4"/>
      <c r="K16" s="22">
        <v>9</v>
      </c>
      <c r="L16" s="14">
        <v>4.75</v>
      </c>
      <c r="M16" s="15">
        <f t="shared" si="0"/>
        <v>1.0047370492173781E-7</v>
      </c>
      <c r="N16" s="16">
        <v>1.0050000000000001E-7</v>
      </c>
      <c r="O16" s="30">
        <f t="shared" si="1"/>
        <v>4.7512431274614855</v>
      </c>
      <c r="P16" s="23">
        <f t="shared" si="2"/>
        <v>2.6171104452325718E-4</v>
      </c>
      <c r="Q16" s="75">
        <v>1.0050000000000001E-7</v>
      </c>
      <c r="R16" s="30">
        <f t="shared" si="3"/>
        <v>4.7512431274614855</v>
      </c>
      <c r="S16" s="23">
        <f t="shared" si="4"/>
        <v>0</v>
      </c>
      <c r="T16" s="69"/>
    </row>
    <row r="17" spans="7:20">
      <c r="G17" s="3"/>
      <c r="H17" s="4"/>
      <c r="I17" s="4"/>
      <c r="J17" s="4"/>
      <c r="K17" s="22">
        <v>10</v>
      </c>
      <c r="L17" s="14">
        <v>5</v>
      </c>
      <c r="M17" s="15">
        <f t="shared" si="0"/>
        <v>1.0576179465446087E-7</v>
      </c>
      <c r="N17" s="16">
        <v>1.0579999999999999E-7</v>
      </c>
      <c r="O17" s="30">
        <f t="shared" si="1"/>
        <v>5.0018061978649264</v>
      </c>
      <c r="P17" s="23">
        <f t="shared" si="2"/>
        <v>3.6123957298528353E-4</v>
      </c>
      <c r="Q17" s="75">
        <v>1.06E-7</v>
      </c>
      <c r="R17" s="30">
        <f t="shared" si="3"/>
        <v>5.0112614080688296</v>
      </c>
      <c r="S17" s="23">
        <f t="shared" si="4"/>
        <v>1.8903591682419083E-3</v>
      </c>
      <c r="T17" s="69"/>
    </row>
    <row r="18" spans="7:20">
      <c r="G18" s="3"/>
      <c r="H18" s="4"/>
      <c r="I18" s="4"/>
      <c r="J18" s="4"/>
      <c r="K18" s="22">
        <v>11</v>
      </c>
      <c r="L18" s="14">
        <v>5</v>
      </c>
      <c r="M18" s="15">
        <f t="shared" si="0"/>
        <v>1.0576179465446087E-7</v>
      </c>
      <c r="N18" s="16">
        <v>1.0579999999999999E-7</v>
      </c>
      <c r="O18" s="30">
        <f t="shared" si="1"/>
        <v>5.0018061978649264</v>
      </c>
      <c r="P18" s="23">
        <f t="shared" si="2"/>
        <v>3.6123957298528353E-4</v>
      </c>
      <c r="Q18" s="75">
        <v>1.06E-7</v>
      </c>
      <c r="R18" s="30">
        <f t="shared" si="3"/>
        <v>5.0112614080688296</v>
      </c>
      <c r="S18" s="23">
        <f t="shared" si="4"/>
        <v>1.8903591682419083E-3</v>
      </c>
      <c r="T18" s="69"/>
    </row>
    <row r="19" spans="7:20">
      <c r="G19" s="3"/>
      <c r="H19" s="4"/>
      <c r="I19" s="4"/>
      <c r="J19" s="4"/>
      <c r="K19" s="22">
        <v>12</v>
      </c>
      <c r="L19" s="14">
        <v>5</v>
      </c>
      <c r="M19" s="15">
        <f t="shared" si="0"/>
        <v>1.0576179465446087E-7</v>
      </c>
      <c r="N19" s="16">
        <v>1.0579999999999999E-7</v>
      </c>
      <c r="O19" s="30">
        <f t="shared" si="1"/>
        <v>5.0018061978649264</v>
      </c>
      <c r="P19" s="23">
        <f t="shared" si="2"/>
        <v>3.6123957298528353E-4</v>
      </c>
      <c r="Q19" s="75">
        <v>1.06E-7</v>
      </c>
      <c r="R19" s="30">
        <f t="shared" si="3"/>
        <v>5.0112614080688296</v>
      </c>
      <c r="S19" s="23">
        <f t="shared" si="4"/>
        <v>1.8903591682419083E-3</v>
      </c>
      <c r="T19" s="69"/>
    </row>
    <row r="20" spans="7:20">
      <c r="G20" s="3"/>
      <c r="H20" s="4"/>
      <c r="I20" s="4"/>
      <c r="J20" s="4"/>
      <c r="K20" s="22">
        <v>13</v>
      </c>
      <c r="L20" s="14">
        <v>4.5</v>
      </c>
      <c r="M20" s="15">
        <f t="shared" si="0"/>
        <v>9.5185615189014776E-8</v>
      </c>
      <c r="N20" s="16">
        <v>9.5189999999999994E-8</v>
      </c>
      <c r="O20" s="30">
        <f t="shared" si="1"/>
        <v>4.5002072965478481</v>
      </c>
      <c r="P20" s="23">
        <f t="shared" si="2"/>
        <v>4.6065899521805261E-5</v>
      </c>
      <c r="Q20" s="16">
        <v>9.5000000000000004E-8</v>
      </c>
      <c r="R20" s="30">
        <f t="shared" si="3"/>
        <v>4.4912248468541405</v>
      </c>
      <c r="S20" s="23">
        <f t="shared" si="4"/>
        <v>1.9960079840317963E-3</v>
      </c>
      <c r="T20" s="69"/>
    </row>
    <row r="21" spans="7:20">
      <c r="G21" s="3"/>
      <c r="H21" s="4"/>
      <c r="I21" s="4"/>
      <c r="J21" s="4"/>
      <c r="K21" s="22">
        <v>14</v>
      </c>
      <c r="L21" s="14">
        <v>3.5</v>
      </c>
      <c r="M21" s="15">
        <f t="shared" si="0"/>
        <v>7.4033256258122598E-8</v>
      </c>
      <c r="N21" s="16">
        <v>7.4029999999999995E-8</v>
      </c>
      <c r="O21" s="30">
        <f t="shared" si="1"/>
        <v>3.4998460569748628</v>
      </c>
      <c r="P21" s="23">
        <f t="shared" si="2"/>
        <v>4.398372146775996E-5</v>
      </c>
      <c r="Q21" s="16">
        <v>7.4029999999999995E-8</v>
      </c>
      <c r="R21" s="30">
        <f t="shared" si="3"/>
        <v>3.4998460569748628</v>
      </c>
      <c r="S21" s="23">
        <f t="shared" si="4"/>
        <v>0</v>
      </c>
      <c r="T21" s="69"/>
    </row>
    <row r="22" spans="7:20">
      <c r="G22" s="3"/>
      <c r="H22" s="4"/>
      <c r="I22" s="4"/>
      <c r="J22" s="4"/>
      <c r="K22" s="22">
        <v>15</v>
      </c>
      <c r="L22" s="14">
        <v>2.65</v>
      </c>
      <c r="M22" s="15">
        <f t="shared" si="0"/>
        <v>5.6053751166864257E-8</v>
      </c>
      <c r="N22" s="16">
        <v>5.6050000000000002E-8</v>
      </c>
      <c r="O22" s="30">
        <f t="shared" si="1"/>
        <v>2.6498226596439429</v>
      </c>
      <c r="P22" s="23">
        <f t="shared" si="2"/>
        <v>6.6920889078108487E-5</v>
      </c>
      <c r="Q22" s="16">
        <v>5.5999999999999999E-8</v>
      </c>
      <c r="R22" s="30">
        <f t="shared" si="3"/>
        <v>2.6474588570929667</v>
      </c>
      <c r="S22" s="23">
        <f t="shared" si="4"/>
        <v>8.9206066012502872E-4</v>
      </c>
      <c r="T22" s="69"/>
    </row>
    <row r="23" spans="7:20">
      <c r="G23" s="3"/>
      <c r="H23" s="4"/>
      <c r="I23" s="4"/>
      <c r="J23" s="4"/>
      <c r="K23" s="22">
        <v>16</v>
      </c>
      <c r="L23" s="14">
        <v>2</v>
      </c>
      <c r="M23" s="15">
        <f t="shared" si="0"/>
        <v>4.2304717861784343E-8</v>
      </c>
      <c r="N23" s="16">
        <v>4.2300000000000002E-8</v>
      </c>
      <c r="O23" s="30">
        <f t="shared" si="1"/>
        <v>1.9997769581255804</v>
      </c>
      <c r="P23" s="23">
        <f t="shared" si="2"/>
        <v>1.1152093720978584E-4</v>
      </c>
      <c r="Q23" s="16">
        <v>4.1999999999999999E-8</v>
      </c>
      <c r="R23" s="30">
        <f t="shared" si="3"/>
        <v>1.985594142819725</v>
      </c>
      <c r="S23" s="23">
        <f t="shared" si="4"/>
        <v>7.0921985815603997E-3</v>
      </c>
      <c r="T23" s="69"/>
    </row>
    <row r="24" spans="7:20">
      <c r="G24" s="3"/>
      <c r="H24" s="4"/>
      <c r="I24" s="4"/>
      <c r="J24" s="4"/>
      <c r="K24" s="22">
        <v>17</v>
      </c>
      <c r="L24" s="14">
        <v>1.75</v>
      </c>
      <c r="M24" s="15">
        <f t="shared" si="0"/>
        <v>3.7016628129061299E-8</v>
      </c>
      <c r="N24" s="16">
        <v>3.7020000000000003E-8</v>
      </c>
      <c r="O24" s="30">
        <f t="shared" si="1"/>
        <v>1.7501594087425294</v>
      </c>
      <c r="P24" s="23">
        <f t="shared" si="2"/>
        <v>9.1090710016799339E-5</v>
      </c>
      <c r="Q24" s="16">
        <v>3.7E-8</v>
      </c>
      <c r="R24" s="30">
        <f t="shared" si="3"/>
        <v>1.7492138877221388</v>
      </c>
      <c r="S24" s="23">
        <f t="shared" si="4"/>
        <v>5.4024851431672127E-4</v>
      </c>
      <c r="T24" s="69"/>
    </row>
    <row r="25" spans="7:20">
      <c r="G25" s="3"/>
      <c r="H25" s="4"/>
      <c r="I25" s="4"/>
      <c r="J25" s="4"/>
      <c r="K25" s="22">
        <v>18</v>
      </c>
      <c r="L25" s="14">
        <v>1.65</v>
      </c>
      <c r="M25" s="15">
        <f t="shared" si="0"/>
        <v>3.4901392235972085E-8</v>
      </c>
      <c r="N25" s="16">
        <v>3.4900000000000001E-8</v>
      </c>
      <c r="O25" s="30">
        <f t="shared" si="1"/>
        <v>1.6499341805811527</v>
      </c>
      <c r="P25" s="23">
        <f t="shared" si="2"/>
        <v>3.9890556877091917E-5</v>
      </c>
      <c r="Q25" s="16">
        <v>3.5000000000000002E-8</v>
      </c>
      <c r="R25" s="30">
        <f t="shared" si="3"/>
        <v>1.6546617856831043</v>
      </c>
      <c r="S25" s="23">
        <f t="shared" si="4"/>
        <v>2.8653295128938947E-3</v>
      </c>
      <c r="T25" s="69"/>
    </row>
    <row r="26" spans="7:20">
      <c r="G26" s="3"/>
      <c r="H26" s="4"/>
      <c r="I26" s="4"/>
      <c r="J26" s="4"/>
      <c r="K26" s="22">
        <v>19</v>
      </c>
      <c r="L26" s="14">
        <v>1.45</v>
      </c>
      <c r="M26" s="15">
        <f t="shared" si="0"/>
        <v>3.0670920449793651E-8</v>
      </c>
      <c r="N26" s="16">
        <v>3.0670000000000003E-8</v>
      </c>
      <c r="O26" s="30">
        <f t="shared" si="1"/>
        <v>1.4499564847685946</v>
      </c>
      <c r="P26" s="23">
        <f t="shared" si="2"/>
        <v>3.0010504417471248E-5</v>
      </c>
      <c r="Q26" s="16">
        <v>3.0699999999999997E-8</v>
      </c>
      <c r="R26" s="30">
        <f t="shared" si="3"/>
        <v>1.4513747662991798</v>
      </c>
      <c r="S26" s="23">
        <f t="shared" si="4"/>
        <v>9.7815454841843649E-4</v>
      </c>
      <c r="T26" s="69"/>
    </row>
    <row r="27" spans="7:20" ht="16.5" thickBot="1">
      <c r="G27" s="3"/>
      <c r="H27" s="4"/>
      <c r="I27" s="4"/>
      <c r="J27" s="4"/>
      <c r="K27" s="24">
        <v>20</v>
      </c>
      <c r="L27" s="25">
        <v>0.25</v>
      </c>
      <c r="M27" s="26">
        <f t="shared" si="0"/>
        <v>5.2880897327230429E-9</v>
      </c>
      <c r="N27" s="27">
        <v>5.2879999999999999E-9</v>
      </c>
      <c r="O27" s="31">
        <f t="shared" si="1"/>
        <v>0.24999575779120731</v>
      </c>
      <c r="P27" s="28">
        <f t="shared" si="2"/>
        <v>1.6968835170771968E-5</v>
      </c>
      <c r="Q27" s="27">
        <v>5.3000000000000003E-9</v>
      </c>
      <c r="R27" s="31">
        <f t="shared" si="3"/>
        <v>0.2505630704034415</v>
      </c>
      <c r="S27" s="28">
        <f t="shared" si="4"/>
        <v>2.2692889561270286E-3</v>
      </c>
      <c r="T27" s="69"/>
    </row>
    <row r="28" spans="7:20">
      <c r="G28" s="3"/>
      <c r="H28" s="4"/>
      <c r="I28" s="4"/>
      <c r="J28" s="4"/>
      <c r="K28" s="8"/>
      <c r="L28" s="8"/>
      <c r="M28" s="9"/>
      <c r="N28" s="10"/>
      <c r="O28" s="66"/>
      <c r="P28" s="67"/>
      <c r="Q28" s="10"/>
      <c r="R28" s="66"/>
      <c r="S28" s="67"/>
      <c r="T28" s="69"/>
    </row>
    <row r="29" spans="7:20" ht="16.5" thickBot="1">
      <c r="G29" s="6"/>
      <c r="H29" s="7"/>
      <c r="I29" s="7"/>
      <c r="J29" s="7"/>
      <c r="K29" s="11"/>
      <c r="L29" s="11"/>
      <c r="M29" s="12"/>
      <c r="N29" s="13"/>
      <c r="O29" s="71"/>
      <c r="P29" s="72"/>
      <c r="Q29" s="13"/>
      <c r="R29" s="71"/>
      <c r="S29" s="72"/>
      <c r="T29" s="70"/>
    </row>
    <row r="30" spans="7:20" ht="16.5" thickBot="1">
      <c r="K30" s="8"/>
      <c r="L30" s="8"/>
      <c r="M30" s="9"/>
      <c r="N30" s="10"/>
      <c r="O30" s="66"/>
      <c r="P30" s="67"/>
      <c r="Q30" s="10"/>
      <c r="R30" s="66"/>
      <c r="S30" s="67"/>
    </row>
    <row r="31" spans="7:20" ht="16.5" thickBot="1">
      <c r="G31" s="1"/>
      <c r="H31" s="2"/>
      <c r="I31" s="2"/>
      <c r="J31" s="2"/>
      <c r="K31" s="2"/>
      <c r="L31" s="2"/>
      <c r="M31" s="2"/>
      <c r="N31" s="2"/>
      <c r="O31" s="2"/>
      <c r="P31" s="2"/>
      <c r="Q31" s="68"/>
    </row>
    <row r="32" spans="7:20" ht="16.5" thickBot="1">
      <c r="G32" s="3"/>
      <c r="H32" s="65" t="s">
        <v>25</v>
      </c>
      <c r="I32" s="4"/>
      <c r="J32" s="4"/>
      <c r="K32" s="4"/>
      <c r="L32" s="4"/>
      <c r="M32" s="4"/>
      <c r="N32" s="4"/>
      <c r="O32" s="4"/>
      <c r="P32" s="4"/>
      <c r="Q32" s="69"/>
    </row>
    <row r="33" spans="7:17" ht="16.5" thickBot="1">
      <c r="G33" s="3"/>
      <c r="H33" s="4"/>
      <c r="I33" s="4"/>
      <c r="J33" s="4"/>
      <c r="K33" s="4"/>
      <c r="L33" s="4"/>
      <c r="M33" s="4"/>
      <c r="N33" s="4"/>
      <c r="O33" s="4"/>
      <c r="P33" s="4"/>
      <c r="Q33" s="69"/>
    </row>
    <row r="34" spans="7:17" ht="16.5" thickBot="1">
      <c r="G34" s="3"/>
      <c r="H34" s="39" t="s">
        <v>2</v>
      </c>
      <c r="I34" s="40">
        <v>299000000</v>
      </c>
      <c r="J34" s="4"/>
      <c r="K34" s="61"/>
      <c r="L34" s="76" t="s">
        <v>17</v>
      </c>
      <c r="M34" s="36" t="s">
        <v>18</v>
      </c>
      <c r="N34" s="36" t="s">
        <v>20</v>
      </c>
      <c r="O34" s="36" t="s">
        <v>21</v>
      </c>
      <c r="P34" s="37" t="s">
        <v>21</v>
      </c>
      <c r="Q34" s="69"/>
    </row>
    <row r="35" spans="7:17">
      <c r="G35" s="3"/>
      <c r="H35" s="41" t="s">
        <v>10</v>
      </c>
      <c r="I35" s="42">
        <v>1200000000</v>
      </c>
      <c r="J35" s="4"/>
      <c r="K35" s="62" t="s">
        <v>22</v>
      </c>
      <c r="L35" s="58">
        <v>10</v>
      </c>
      <c r="M35" s="55">
        <v>0</v>
      </c>
      <c r="N35" s="56">
        <f>SQRT((L35-L37)^2+(M35-M37)^2)</f>
        <v>4.512759687818531</v>
      </c>
      <c r="O35" s="57">
        <f>2*N35/$I$41</f>
        <v>1.0456627507224563E-7</v>
      </c>
      <c r="P35" s="73">
        <v>1.0456627507224563E-7</v>
      </c>
      <c r="Q35" s="69"/>
    </row>
    <row r="36" spans="7:17" ht="16.5" thickBot="1">
      <c r="G36" s="3"/>
      <c r="H36" s="43" t="s">
        <v>9</v>
      </c>
      <c r="I36" s="44">
        <f>I34/I35</f>
        <v>0.24916666666666668</v>
      </c>
      <c r="J36" s="4"/>
      <c r="K36" s="63" t="s">
        <v>23</v>
      </c>
      <c r="L36" s="59">
        <v>12</v>
      </c>
      <c r="M36" s="34">
        <v>0</v>
      </c>
      <c r="N36" s="52">
        <f>SQRT((L36-L37)^2+(M36-M37)^2)</f>
        <v>4.6222288995678271</v>
      </c>
      <c r="O36" s="38">
        <f>2*N36/$I$41</f>
        <v>1.0710281335471114E-7</v>
      </c>
      <c r="P36" s="74">
        <v>1.0710281335471114E-7</v>
      </c>
      <c r="Q36" s="69"/>
    </row>
    <row r="37" spans="7:17" ht="16.5" thickBot="1">
      <c r="G37" s="3"/>
      <c r="H37" s="4"/>
      <c r="I37" s="4"/>
      <c r="J37" s="4"/>
      <c r="K37" s="64" t="s">
        <v>19</v>
      </c>
      <c r="L37" s="60">
        <v>10.75</v>
      </c>
      <c r="M37" s="53">
        <v>-4.45</v>
      </c>
      <c r="N37" s="53"/>
      <c r="O37" s="53"/>
      <c r="P37" s="54"/>
      <c r="Q37" s="69"/>
    </row>
    <row r="38" spans="7:17" ht="18.75">
      <c r="G38" s="3"/>
      <c r="H38" s="45" t="s">
        <v>16</v>
      </c>
      <c r="I38" s="46">
        <v>12</v>
      </c>
      <c r="J38" s="4"/>
      <c r="K38" s="4"/>
      <c r="L38" s="4"/>
      <c r="M38" s="4"/>
      <c r="N38" s="4"/>
      <c r="O38" s="4"/>
      <c r="P38" s="4"/>
      <c r="Q38" s="69"/>
    </row>
    <row r="39" spans="7:17">
      <c r="G39" s="3"/>
      <c r="H39" s="41" t="s">
        <v>15</v>
      </c>
      <c r="I39" s="47">
        <f>SQRT(I38)</f>
        <v>3.4641016151377544</v>
      </c>
      <c r="J39" s="4"/>
      <c r="K39" s="4"/>
      <c r="L39" s="4"/>
      <c r="M39" s="4"/>
      <c r="N39" s="4"/>
      <c r="O39" s="4"/>
      <c r="P39" s="4"/>
      <c r="Q39" s="69"/>
    </row>
    <row r="40" spans="7:17">
      <c r="G40" s="3"/>
      <c r="H40" s="48" t="s">
        <v>9</v>
      </c>
      <c r="I40" s="49">
        <f>I36/I39</f>
        <v>7.1928221036540882E-2</v>
      </c>
      <c r="J40" s="4"/>
      <c r="K40" s="4"/>
      <c r="L40" s="4"/>
      <c r="M40" s="4"/>
      <c r="N40" s="4"/>
      <c r="O40" s="4"/>
      <c r="P40" s="4"/>
      <c r="Q40" s="69"/>
    </row>
    <row r="41" spans="7:17" ht="16.5" thickBot="1">
      <c r="G41" s="3"/>
      <c r="H41" s="50" t="s">
        <v>11</v>
      </c>
      <c r="I41" s="44">
        <f>I34/I39</f>
        <v>86313865.243849054</v>
      </c>
      <c r="J41" s="5"/>
      <c r="K41" s="4"/>
      <c r="L41" s="4"/>
      <c r="M41" s="4"/>
      <c r="N41" s="4"/>
      <c r="O41" s="4"/>
      <c r="P41" s="4"/>
      <c r="Q41" s="69"/>
    </row>
    <row r="42" spans="7:17" ht="16.5" thickBot="1">
      <c r="G42" s="6"/>
      <c r="H42" s="7"/>
      <c r="I42" s="7"/>
      <c r="J42" s="7"/>
      <c r="K42" s="7"/>
      <c r="L42" s="7"/>
      <c r="M42" s="7"/>
      <c r="N42" s="7"/>
      <c r="O42" s="7"/>
      <c r="P42" s="7"/>
      <c r="Q42" s="70"/>
    </row>
  </sheetData>
  <mergeCells count="2">
    <mergeCell ref="Q3:S4"/>
    <mergeCell ref="L3:P4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Florence Bigot-Cormier</cp:lastModifiedBy>
  <dcterms:created xsi:type="dcterms:W3CDTF">2021-02-02T00:12:08Z</dcterms:created>
  <dcterms:modified xsi:type="dcterms:W3CDTF">2021-02-06T03:33:30Z</dcterms:modified>
</cp:coreProperties>
</file>